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550"/>
  </bookViews>
  <sheets>
    <sheet name="2014" sheetId="1" r:id="rId1"/>
  </sheets>
  <definedNames>
    <definedName name="_xlnm.Print_Area" localSheetId="0">'2014'!$A$1:$O$34</definedName>
  </definedNames>
  <calcPr calcId="145621"/>
</workbook>
</file>

<file path=xl/calcChain.xml><?xml version="1.0" encoding="utf-8"?>
<calcChain xmlns="http://schemas.openxmlformats.org/spreadsheetml/2006/main">
  <c r="M26" i="1" l="1"/>
  <c r="I26" i="1"/>
  <c r="E26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O23" i="1"/>
  <c r="N22" i="1"/>
  <c r="N26" i="1" s="1"/>
  <c r="M22" i="1"/>
  <c r="L22" i="1"/>
  <c r="L26" i="1" s="1"/>
  <c r="K22" i="1"/>
  <c r="K26" i="1" s="1"/>
  <c r="J22" i="1"/>
  <c r="J26" i="1" s="1"/>
  <c r="I22" i="1"/>
  <c r="H22" i="1"/>
  <c r="H26" i="1" s="1"/>
  <c r="G22" i="1"/>
  <c r="G26" i="1" s="1"/>
  <c r="F22" i="1"/>
  <c r="F26" i="1" s="1"/>
  <c r="E22" i="1"/>
  <c r="D22" i="1"/>
  <c r="D26" i="1" s="1"/>
  <c r="C22" i="1"/>
  <c r="C26" i="1" s="1"/>
  <c r="O21" i="1"/>
  <c r="O20" i="1"/>
  <c r="O19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N12" i="1"/>
  <c r="N16" i="1" s="1"/>
  <c r="M12" i="1"/>
  <c r="M16" i="1" s="1"/>
  <c r="L12" i="1"/>
  <c r="L16" i="1" s="1"/>
  <c r="K12" i="1"/>
  <c r="K16" i="1" s="1"/>
  <c r="J12" i="1"/>
  <c r="J16" i="1" s="1"/>
  <c r="I12" i="1"/>
  <c r="I16" i="1" s="1"/>
  <c r="H12" i="1"/>
  <c r="H16" i="1" s="1"/>
  <c r="G12" i="1"/>
  <c r="G16" i="1" s="1"/>
  <c r="F12" i="1"/>
  <c r="F16" i="1" s="1"/>
  <c r="E12" i="1"/>
  <c r="E16" i="1" s="1"/>
  <c r="D12" i="1"/>
  <c r="D16" i="1" s="1"/>
  <c r="C12" i="1"/>
  <c r="C16" i="1" s="1"/>
  <c r="O11" i="1"/>
  <c r="O10" i="1"/>
  <c r="O9" i="1"/>
  <c r="O5" i="1"/>
  <c r="N4" i="1"/>
  <c r="M4" i="1"/>
  <c r="L4" i="1"/>
  <c r="K4" i="1"/>
  <c r="J4" i="1"/>
  <c r="I4" i="1"/>
  <c r="H4" i="1"/>
  <c r="G4" i="1"/>
  <c r="F4" i="1"/>
  <c r="E4" i="1"/>
  <c r="D4" i="1"/>
  <c r="C4" i="1"/>
  <c r="O4" i="1" s="1"/>
  <c r="O3" i="1"/>
  <c r="O2" i="1"/>
  <c r="M32" i="1" l="1"/>
  <c r="O25" i="1"/>
  <c r="O12" i="1"/>
  <c r="O22" i="1"/>
  <c r="M31" i="1" l="1"/>
  <c r="O16" i="1"/>
  <c r="M30" i="1" s="1"/>
  <c r="O31" i="1"/>
  <c r="O32" i="1"/>
  <c r="N31" i="1"/>
  <c r="O26" i="1"/>
  <c r="N30" i="1" s="1"/>
  <c r="N32" i="1"/>
  <c r="XFD25" i="1"/>
  <c r="O30" i="1" l="1"/>
</calcChain>
</file>

<file path=xl/sharedStrings.xml><?xml version="1.0" encoding="utf-8"?>
<sst xmlns="http://schemas.openxmlformats.org/spreadsheetml/2006/main" count="73" uniqueCount="40">
  <si>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</si>
  <si>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</si>
  <si>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</si>
  <si>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</si>
  <si>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</si>
  <si>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</si>
  <si>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</si>
  <si>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</si>
  <si>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</si>
  <si>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</si>
  <si>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</si>
  <si>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</si>
  <si>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</si>
  <si>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Cats IN</t>
  </si>
  <si>
    <t>Dogs IN</t>
  </si>
  <si>
    <t>Total</t>
  </si>
  <si>
    <t>Other, Farm, Wildlife, etc</t>
  </si>
  <si>
    <t>DOGS OUT</t>
  </si>
  <si>
    <t>TOTAL</t>
  </si>
  <si>
    <t>Adopted</t>
  </si>
  <si>
    <t>Redeemed</t>
  </si>
  <si>
    <t>Transferred</t>
  </si>
  <si>
    <t>Live Outcome</t>
  </si>
  <si>
    <t>Euthanized</t>
  </si>
  <si>
    <t>Died in Care</t>
  </si>
  <si>
    <t>Dead</t>
  </si>
  <si>
    <t>Total Dogs Out</t>
  </si>
  <si>
    <t>CATS OUT</t>
  </si>
  <si>
    <t>Total Cats Out</t>
  </si>
  <si>
    <t>Dogs</t>
  </si>
  <si>
    <t>Cats</t>
  </si>
  <si>
    <t>Total Euthanasia Rate</t>
  </si>
  <si>
    <t>Total Euth / Total Outcomes</t>
  </si>
  <si>
    <t>ASPCA Live Release</t>
  </si>
  <si>
    <t>Live Outcomes / Total Intake</t>
  </si>
  <si>
    <t>Save Rate</t>
  </si>
  <si>
    <t>(Intake  - Euth) / Total Intake</t>
  </si>
  <si>
    <t>Asilomar Live Release Rate</t>
  </si>
  <si>
    <t>Live Outcomes/All Outcomes minus (Unhealthy/Untreatable+Euth Requests)</t>
  </si>
  <si>
    <t>Unable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</si>
</sst>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3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9" fontId="0" fillId="0" borderId="4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view="pageLayout" zoomScaleNormal="100" workbookViewId="0">
      <selection activeCell="N31" sqref="N31"/>
    </sheetView>
  </sheetViews>
  <sheetFormatPr defaultColWidth="9.140625" defaultRowHeight="15" x14ac:dyDescent="0.25"/>
  <cols>
    <col min="1" max="1" width="25.140625" customWidth="1"/>
    <col min="2" max="2" width="5.28515625" customWidth="1"/>
    <col min="3" max="3" width="7" style="35" customWidth="1"/>
    <col min="4" max="14" width="6.42578125" style="35" customWidth="1"/>
    <col min="15" max="15" width="8.5703125" style="35" customWidth="1"/>
  </cols>
  <sheetData>
    <row r="1" spans="1:15" x14ac:dyDescent="0.25">
      <c r="A1" s="1"/>
      <c r="B1" s="2"/>
      <c r="C1" s="3" t="s">
        <v>0</v>
      </c>
      <c r="D1" s="4" t="s">
        <v>1</v>
      </c>
      <c r="E1" s="3" t="s">
        <v>2</v>
      </c>
      <c r="F1" s="3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25">
      <c r="A2" s="6" t="s">
        <v>13</v>
      </c>
      <c r="B2" s="7"/>
      <c r="C2" s="8">
        <v>177</v>
      </c>
      <c r="D2" s="9">
        <v>98</v>
      </c>
      <c r="E2" s="8">
        <v>137</v>
      </c>
      <c r="F2" s="8">
        <v>215</v>
      </c>
      <c r="G2" s="8">
        <v>246</v>
      </c>
      <c r="H2" s="6">
        <v>294</v>
      </c>
      <c r="I2" s="6">
        <v>193</v>
      </c>
      <c r="J2" s="6">
        <v>165</v>
      </c>
      <c r="K2" s="6">
        <v>127</v>
      </c>
      <c r="L2" s="6">
        <v>240</v>
      </c>
      <c r="M2" s="6">
        <v>116</v>
      </c>
      <c r="N2" s="6">
        <v>78</v>
      </c>
      <c r="O2" s="6">
        <f>SUM(C2:N2)</f>
        <v>2086</v>
      </c>
    </row>
    <row r="3" spans="1:15" x14ac:dyDescent="0.25">
      <c r="A3" s="6" t="s">
        <v>14</v>
      </c>
      <c r="B3" s="10"/>
      <c r="C3" s="8">
        <v>120</v>
      </c>
      <c r="D3" s="9">
        <v>111</v>
      </c>
      <c r="E3" s="8">
        <v>127</v>
      </c>
      <c r="F3" s="8">
        <v>110</v>
      </c>
      <c r="G3" s="8">
        <v>138</v>
      </c>
      <c r="H3" s="6">
        <v>137</v>
      </c>
      <c r="I3" s="6">
        <v>166</v>
      </c>
      <c r="J3" s="6">
        <v>115</v>
      </c>
      <c r="K3" s="6">
        <v>113</v>
      </c>
      <c r="L3" s="6">
        <v>128</v>
      </c>
      <c r="M3" s="6">
        <v>151</v>
      </c>
      <c r="N3" s="6">
        <v>136</v>
      </c>
      <c r="O3" s="6">
        <f t="shared" ref="O3:O5" si="0">SUM(C3:N3)</f>
        <v>1552</v>
      </c>
    </row>
    <row r="4" spans="1:15" x14ac:dyDescent="0.25">
      <c r="A4" s="11" t="s">
        <v>15</v>
      </c>
      <c r="B4" s="12"/>
      <c r="C4" s="13">
        <f>SUM(C2:C3)</f>
        <v>297</v>
      </c>
      <c r="D4" s="13">
        <f t="shared" ref="D4:N4" si="1">SUM(D2:D3)</f>
        <v>209</v>
      </c>
      <c r="E4" s="13">
        <f t="shared" si="1"/>
        <v>264</v>
      </c>
      <c r="F4" s="13">
        <f t="shared" si="1"/>
        <v>325</v>
      </c>
      <c r="G4" s="13">
        <f t="shared" si="1"/>
        <v>384</v>
      </c>
      <c r="H4" s="13">
        <f t="shared" si="1"/>
        <v>431</v>
      </c>
      <c r="I4" s="13">
        <f t="shared" si="1"/>
        <v>359</v>
      </c>
      <c r="J4" s="13">
        <f t="shared" si="1"/>
        <v>280</v>
      </c>
      <c r="K4" s="13">
        <f t="shared" si="1"/>
        <v>240</v>
      </c>
      <c r="L4" s="13">
        <f t="shared" si="1"/>
        <v>368</v>
      </c>
      <c r="M4" s="13">
        <f t="shared" si="1"/>
        <v>267</v>
      </c>
      <c r="N4" s="13">
        <f t="shared" si="1"/>
        <v>214</v>
      </c>
      <c r="O4" s="11">
        <f t="shared" si="0"/>
        <v>3638</v>
      </c>
    </row>
    <row r="5" spans="1:15" x14ac:dyDescent="0.25">
      <c r="A5" s="8" t="s">
        <v>16</v>
      </c>
      <c r="B5" s="10"/>
      <c r="C5" s="8">
        <v>15</v>
      </c>
      <c r="D5" s="9">
        <v>10</v>
      </c>
      <c r="E5" s="8">
        <v>20</v>
      </c>
      <c r="F5" s="8">
        <v>8</v>
      </c>
      <c r="G5" s="8">
        <v>24</v>
      </c>
      <c r="H5" s="6">
        <v>16</v>
      </c>
      <c r="I5" s="6">
        <v>7</v>
      </c>
      <c r="J5" s="6">
        <v>7</v>
      </c>
      <c r="K5" s="6">
        <v>10</v>
      </c>
      <c r="L5" s="6">
        <v>0</v>
      </c>
      <c r="M5" s="6">
        <v>6</v>
      </c>
      <c r="N5" s="6">
        <v>4</v>
      </c>
      <c r="O5" s="6">
        <f t="shared" si="0"/>
        <v>127</v>
      </c>
    </row>
    <row r="6" spans="1:15" x14ac:dyDescent="0.25">
      <c r="A6" s="14"/>
      <c r="B6" s="15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</row>
    <row r="7" spans="1:15" s="19" customFormat="1" x14ac:dyDescent="0.25">
      <c r="A7" s="18"/>
      <c r="C7" s="20"/>
      <c r="D7" s="20"/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</row>
    <row r="8" spans="1:15" s="19" customFormat="1" x14ac:dyDescent="0.25">
      <c r="A8" s="22" t="s">
        <v>17</v>
      </c>
      <c r="B8" s="15"/>
      <c r="C8" s="3" t="s">
        <v>0</v>
      </c>
      <c r="D8" s="4" t="s">
        <v>1</v>
      </c>
      <c r="E8" s="3" t="s">
        <v>2</v>
      </c>
      <c r="F8" s="3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23" t="s">
        <v>18</v>
      </c>
    </row>
    <row r="9" spans="1:15" x14ac:dyDescent="0.25">
      <c r="A9" s="24" t="s">
        <v>19</v>
      </c>
      <c r="B9" s="15"/>
      <c r="C9" s="8">
        <v>44</v>
      </c>
      <c r="D9" s="8">
        <v>46</v>
      </c>
      <c r="E9" s="8">
        <v>54</v>
      </c>
      <c r="F9" s="8">
        <v>46</v>
      </c>
      <c r="G9" s="8">
        <v>35</v>
      </c>
      <c r="H9" s="9">
        <v>36</v>
      </c>
      <c r="I9" s="6">
        <v>52</v>
      </c>
      <c r="J9" s="6">
        <v>27</v>
      </c>
      <c r="K9" s="6">
        <v>3</v>
      </c>
      <c r="L9" s="6">
        <v>21</v>
      </c>
      <c r="M9" s="6">
        <v>34</v>
      </c>
      <c r="N9" s="25">
        <v>89</v>
      </c>
      <c r="O9" s="6">
        <f>SUM(C9:N9)</f>
        <v>487</v>
      </c>
    </row>
    <row r="10" spans="1:15" x14ac:dyDescent="0.25">
      <c r="A10" s="24" t="s">
        <v>20</v>
      </c>
      <c r="B10" s="15"/>
      <c r="C10" s="8">
        <v>42</v>
      </c>
      <c r="D10" s="8">
        <v>32</v>
      </c>
      <c r="E10" s="8">
        <v>36</v>
      </c>
      <c r="F10" s="8">
        <v>36</v>
      </c>
      <c r="G10" s="8">
        <v>35</v>
      </c>
      <c r="H10" s="9">
        <v>39</v>
      </c>
      <c r="I10" s="6">
        <v>44</v>
      </c>
      <c r="J10" s="6">
        <v>22</v>
      </c>
      <c r="K10" s="6">
        <v>31</v>
      </c>
      <c r="L10" s="6">
        <v>40</v>
      </c>
      <c r="M10" s="6">
        <v>58</v>
      </c>
      <c r="N10" s="25">
        <v>44</v>
      </c>
      <c r="O10" s="6">
        <f t="shared" ref="O10:O14" si="2">SUM(C10:N10)</f>
        <v>459</v>
      </c>
    </row>
    <row r="11" spans="1:15" x14ac:dyDescent="0.25">
      <c r="A11" s="26" t="s">
        <v>21</v>
      </c>
      <c r="B11" s="15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5">
        <v>6</v>
      </c>
      <c r="O11" s="6">
        <f t="shared" si="2"/>
        <v>6</v>
      </c>
    </row>
    <row r="12" spans="1:15" s="30" customFormat="1" x14ac:dyDescent="0.25">
      <c r="A12" s="27" t="s">
        <v>22</v>
      </c>
      <c r="B12" s="28"/>
      <c r="C12" s="29">
        <f>SUM(C9:C11)</f>
        <v>86</v>
      </c>
      <c r="D12" s="29">
        <f t="shared" ref="D12:N12" si="3">SUM(D9:D11)</f>
        <v>78</v>
      </c>
      <c r="E12" s="29">
        <f t="shared" si="3"/>
        <v>90</v>
      </c>
      <c r="F12" s="29">
        <f t="shared" si="3"/>
        <v>82</v>
      </c>
      <c r="G12" s="29">
        <f t="shared" si="3"/>
        <v>70</v>
      </c>
      <c r="H12" s="29">
        <f t="shared" si="3"/>
        <v>75</v>
      </c>
      <c r="I12" s="29">
        <f t="shared" si="3"/>
        <v>96</v>
      </c>
      <c r="J12" s="29">
        <f t="shared" si="3"/>
        <v>49</v>
      </c>
      <c r="K12" s="29">
        <f t="shared" si="3"/>
        <v>34</v>
      </c>
      <c r="L12" s="29">
        <f t="shared" si="3"/>
        <v>61</v>
      </c>
      <c r="M12" s="29">
        <f t="shared" si="3"/>
        <v>92</v>
      </c>
      <c r="N12" s="29">
        <f t="shared" si="3"/>
        <v>139</v>
      </c>
      <c r="O12" s="29">
        <f>SUM(C12:N12)</f>
        <v>952</v>
      </c>
    </row>
    <row r="13" spans="1:15" x14ac:dyDescent="0.25">
      <c r="A13" s="26" t="s">
        <v>23</v>
      </c>
      <c r="B13" s="15"/>
      <c r="C13" s="8">
        <v>34</v>
      </c>
      <c r="D13" s="8">
        <v>9</v>
      </c>
      <c r="E13" s="8">
        <v>29</v>
      </c>
      <c r="F13" s="8">
        <v>43</v>
      </c>
      <c r="G13" s="8">
        <v>59</v>
      </c>
      <c r="H13" s="9">
        <v>37</v>
      </c>
      <c r="I13" s="6">
        <v>51</v>
      </c>
      <c r="J13" s="6">
        <v>85</v>
      </c>
      <c r="K13" s="6">
        <v>108</v>
      </c>
      <c r="L13" s="6">
        <v>43</v>
      </c>
      <c r="M13" s="6">
        <v>61</v>
      </c>
      <c r="N13" s="25">
        <v>19</v>
      </c>
      <c r="O13" s="6">
        <f t="shared" si="2"/>
        <v>578</v>
      </c>
    </row>
    <row r="14" spans="1:15" x14ac:dyDescent="0.25">
      <c r="A14" s="26" t="s">
        <v>24</v>
      </c>
      <c r="B14" s="15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25">
        <v>0</v>
      </c>
      <c r="O14" s="6">
        <f t="shared" si="2"/>
        <v>0</v>
      </c>
    </row>
    <row r="15" spans="1:15" s="30" customFormat="1" x14ac:dyDescent="0.25">
      <c r="A15" s="27" t="s">
        <v>25</v>
      </c>
      <c r="B15" s="28"/>
      <c r="C15" s="29">
        <f>SUM(C13:C14)</f>
        <v>34</v>
      </c>
      <c r="D15" s="29">
        <f t="shared" ref="D15:N15" si="4">SUM(D13:D14)</f>
        <v>9</v>
      </c>
      <c r="E15" s="29">
        <f t="shared" si="4"/>
        <v>29</v>
      </c>
      <c r="F15" s="29">
        <f t="shared" si="4"/>
        <v>43</v>
      </c>
      <c r="G15" s="29">
        <f t="shared" si="4"/>
        <v>59</v>
      </c>
      <c r="H15" s="29">
        <f t="shared" si="4"/>
        <v>37</v>
      </c>
      <c r="I15" s="29">
        <f t="shared" si="4"/>
        <v>51</v>
      </c>
      <c r="J15" s="29">
        <f t="shared" si="4"/>
        <v>85</v>
      </c>
      <c r="K15" s="29">
        <f t="shared" si="4"/>
        <v>108</v>
      </c>
      <c r="L15" s="29">
        <f t="shared" si="4"/>
        <v>43</v>
      </c>
      <c r="M15" s="29">
        <f t="shared" si="4"/>
        <v>61</v>
      </c>
      <c r="N15" s="29">
        <f t="shared" si="4"/>
        <v>19</v>
      </c>
      <c r="O15" s="31">
        <f>SUM(C15:N15)</f>
        <v>578</v>
      </c>
    </row>
    <row r="16" spans="1:15" x14ac:dyDescent="0.25">
      <c r="A16" s="14" t="s">
        <v>26</v>
      </c>
      <c r="B16" s="15"/>
      <c r="C16" s="16">
        <f>C12+C15</f>
        <v>120</v>
      </c>
      <c r="D16" s="16">
        <f t="shared" ref="D16:N16" si="5">D12+D15</f>
        <v>87</v>
      </c>
      <c r="E16" s="16">
        <f t="shared" si="5"/>
        <v>119</v>
      </c>
      <c r="F16" s="16">
        <f t="shared" si="5"/>
        <v>125</v>
      </c>
      <c r="G16" s="16">
        <f t="shared" si="5"/>
        <v>129</v>
      </c>
      <c r="H16" s="16">
        <f t="shared" si="5"/>
        <v>112</v>
      </c>
      <c r="I16" s="16">
        <f t="shared" si="5"/>
        <v>147</v>
      </c>
      <c r="J16" s="16">
        <f t="shared" si="5"/>
        <v>134</v>
      </c>
      <c r="K16" s="16">
        <f t="shared" si="5"/>
        <v>142</v>
      </c>
      <c r="L16" s="16">
        <f t="shared" si="5"/>
        <v>104</v>
      </c>
      <c r="M16" s="16">
        <f t="shared" si="5"/>
        <v>153</v>
      </c>
      <c r="N16" s="16">
        <f t="shared" si="5"/>
        <v>158</v>
      </c>
      <c r="O16" s="16">
        <f>O12+O15</f>
        <v>1530</v>
      </c>
    </row>
    <row r="17" spans="1:15 16384:16384" x14ac:dyDescent="0.25">
      <c r="A17" s="32"/>
      <c r="B17" s="33"/>
      <c r="C17" s="34"/>
      <c r="D17" s="20"/>
      <c r="E17" s="34"/>
      <c r="F17" s="34"/>
      <c r="G17" s="34"/>
      <c r="N17" s="36"/>
    </row>
    <row r="18" spans="1:15 16384:16384" s="19" customFormat="1" x14ac:dyDescent="0.25">
      <c r="A18" s="22" t="s">
        <v>27</v>
      </c>
      <c r="B18" s="15"/>
      <c r="C18" s="3" t="s">
        <v>0</v>
      </c>
      <c r="D18" s="4" t="s">
        <v>1</v>
      </c>
      <c r="E18" s="3" t="s">
        <v>2</v>
      </c>
      <c r="F18" s="3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11</v>
      </c>
      <c r="O18" s="23" t="s">
        <v>18</v>
      </c>
    </row>
    <row r="19" spans="1:15 16384:16384" x14ac:dyDescent="0.25">
      <c r="A19" s="24" t="s">
        <v>19</v>
      </c>
      <c r="B19" s="15"/>
      <c r="C19" s="8">
        <v>11</v>
      </c>
      <c r="D19" s="8">
        <v>19</v>
      </c>
      <c r="E19" s="8">
        <v>19</v>
      </c>
      <c r="F19" s="8">
        <v>13</v>
      </c>
      <c r="G19" s="8">
        <v>24</v>
      </c>
      <c r="H19" s="9">
        <v>12</v>
      </c>
      <c r="I19" s="6">
        <v>11</v>
      </c>
      <c r="J19" s="6">
        <v>10</v>
      </c>
      <c r="K19" s="6">
        <v>14</v>
      </c>
      <c r="L19" s="6">
        <v>16</v>
      </c>
      <c r="M19" s="6">
        <v>26</v>
      </c>
      <c r="N19" s="25">
        <v>89</v>
      </c>
      <c r="O19" s="6">
        <f>SUM(C19:N19)</f>
        <v>264</v>
      </c>
    </row>
    <row r="20" spans="1:15 16384:16384" x14ac:dyDescent="0.25">
      <c r="A20" s="24" t="s">
        <v>20</v>
      </c>
      <c r="B20" s="15"/>
      <c r="C20" s="8">
        <v>9</v>
      </c>
      <c r="D20" s="8">
        <v>4</v>
      </c>
      <c r="E20" s="8">
        <v>4</v>
      </c>
      <c r="F20" s="8">
        <v>6</v>
      </c>
      <c r="G20" s="8">
        <v>8</v>
      </c>
      <c r="H20" s="9">
        <v>2</v>
      </c>
      <c r="I20" s="6">
        <v>4</v>
      </c>
      <c r="J20" s="6">
        <v>1</v>
      </c>
      <c r="K20" s="6">
        <v>1</v>
      </c>
      <c r="L20" s="6">
        <v>9</v>
      </c>
      <c r="M20" s="6">
        <v>3</v>
      </c>
      <c r="N20" s="25">
        <v>3</v>
      </c>
      <c r="O20" s="6">
        <f t="shared" ref="O20:O24" si="6">SUM(C20:N20)</f>
        <v>54</v>
      </c>
    </row>
    <row r="21" spans="1:15 16384:16384" x14ac:dyDescent="0.25">
      <c r="A21" s="26" t="s">
        <v>21</v>
      </c>
      <c r="B21" s="15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25">
        <v>4</v>
      </c>
      <c r="O21" s="6">
        <f t="shared" si="6"/>
        <v>4</v>
      </c>
    </row>
    <row r="22" spans="1:15 16384:16384" s="30" customFormat="1" x14ac:dyDescent="0.25">
      <c r="A22" s="27" t="s">
        <v>22</v>
      </c>
      <c r="B22" s="28"/>
      <c r="C22" s="29">
        <f>SUM(C19:C21)</f>
        <v>20</v>
      </c>
      <c r="D22" s="29">
        <f t="shared" ref="D22:N22" si="7">SUM(D19:D21)</f>
        <v>23</v>
      </c>
      <c r="E22" s="29">
        <f t="shared" si="7"/>
        <v>23</v>
      </c>
      <c r="F22" s="29">
        <f t="shared" si="7"/>
        <v>19</v>
      </c>
      <c r="G22" s="29">
        <f t="shared" si="7"/>
        <v>32</v>
      </c>
      <c r="H22" s="29">
        <f t="shared" si="7"/>
        <v>14</v>
      </c>
      <c r="I22" s="29">
        <f t="shared" si="7"/>
        <v>15</v>
      </c>
      <c r="J22" s="29">
        <f t="shared" si="7"/>
        <v>11</v>
      </c>
      <c r="K22" s="29">
        <f t="shared" si="7"/>
        <v>15</v>
      </c>
      <c r="L22" s="29">
        <f t="shared" si="7"/>
        <v>25</v>
      </c>
      <c r="M22" s="29">
        <f t="shared" si="7"/>
        <v>29</v>
      </c>
      <c r="N22" s="29">
        <f t="shared" si="7"/>
        <v>96</v>
      </c>
      <c r="O22" s="31">
        <f>SUM(C22:N22)</f>
        <v>322</v>
      </c>
    </row>
    <row r="23" spans="1:15 16384:16384" x14ac:dyDescent="0.25">
      <c r="A23" s="26" t="s">
        <v>23</v>
      </c>
      <c r="B23" s="15"/>
      <c r="C23" s="8">
        <v>130</v>
      </c>
      <c r="D23" s="8">
        <v>77</v>
      </c>
      <c r="E23" s="8">
        <v>77</v>
      </c>
      <c r="F23" s="8">
        <v>106</v>
      </c>
      <c r="G23" s="8">
        <v>177</v>
      </c>
      <c r="H23" s="9">
        <v>203</v>
      </c>
      <c r="I23" s="6">
        <v>192</v>
      </c>
      <c r="J23" s="6">
        <v>100</v>
      </c>
      <c r="K23" s="6">
        <v>118</v>
      </c>
      <c r="L23" s="6">
        <v>189</v>
      </c>
      <c r="M23" s="6">
        <v>91</v>
      </c>
      <c r="N23" s="25">
        <v>49</v>
      </c>
      <c r="O23" s="6">
        <f t="shared" si="6"/>
        <v>1509</v>
      </c>
    </row>
    <row r="24" spans="1:15 16384:16384" x14ac:dyDescent="0.25">
      <c r="A24" s="26" t="s">
        <v>24</v>
      </c>
      <c r="B24" s="15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5">
        <v>0</v>
      </c>
      <c r="O24" s="6">
        <f t="shared" si="6"/>
        <v>0</v>
      </c>
    </row>
    <row r="25" spans="1:15 16384:16384" s="30" customFormat="1" x14ac:dyDescent="0.25">
      <c r="A25" s="27" t="s">
        <v>25</v>
      </c>
      <c r="B25" s="28"/>
      <c r="C25" s="29">
        <f>SUM(C23:C24)</f>
        <v>130</v>
      </c>
      <c r="D25" s="29">
        <f t="shared" ref="D25:N25" si="8">SUM(D23:D24)</f>
        <v>77</v>
      </c>
      <c r="E25" s="29">
        <f t="shared" si="8"/>
        <v>77</v>
      </c>
      <c r="F25" s="29">
        <f t="shared" si="8"/>
        <v>106</v>
      </c>
      <c r="G25" s="29">
        <f t="shared" si="8"/>
        <v>177</v>
      </c>
      <c r="H25" s="29">
        <f t="shared" si="8"/>
        <v>203</v>
      </c>
      <c r="I25" s="29">
        <f t="shared" si="8"/>
        <v>192</v>
      </c>
      <c r="J25" s="29">
        <f t="shared" si="8"/>
        <v>100</v>
      </c>
      <c r="K25" s="29">
        <f t="shared" si="8"/>
        <v>118</v>
      </c>
      <c r="L25" s="29">
        <f t="shared" si="8"/>
        <v>189</v>
      </c>
      <c r="M25" s="29">
        <f t="shared" si="8"/>
        <v>91</v>
      </c>
      <c r="N25" s="29">
        <f t="shared" si="8"/>
        <v>49</v>
      </c>
      <c r="O25" s="31">
        <f>SUM(C25:N25)</f>
        <v>1509</v>
      </c>
      <c r="XFD25" s="30">
        <f>SUM(C25:XFC25)</f>
        <v>3018</v>
      </c>
    </row>
    <row r="26" spans="1:15 16384:16384" x14ac:dyDescent="0.25">
      <c r="A26" s="14" t="s">
        <v>28</v>
      </c>
      <c r="B26" s="15"/>
      <c r="C26" s="16">
        <f>C22+C25</f>
        <v>150</v>
      </c>
      <c r="D26" s="16">
        <f t="shared" ref="D26:O26" si="9">D22+D25</f>
        <v>100</v>
      </c>
      <c r="E26" s="16">
        <f t="shared" si="9"/>
        <v>100</v>
      </c>
      <c r="F26" s="16">
        <f t="shared" si="9"/>
        <v>125</v>
      </c>
      <c r="G26" s="16">
        <f t="shared" si="9"/>
        <v>209</v>
      </c>
      <c r="H26" s="16">
        <f t="shared" si="9"/>
        <v>217</v>
      </c>
      <c r="I26" s="16">
        <f t="shared" si="9"/>
        <v>207</v>
      </c>
      <c r="J26" s="16">
        <f t="shared" si="9"/>
        <v>111</v>
      </c>
      <c r="K26" s="16">
        <f t="shared" si="9"/>
        <v>133</v>
      </c>
      <c r="L26" s="16">
        <f t="shared" si="9"/>
        <v>214</v>
      </c>
      <c r="M26" s="16">
        <f t="shared" si="9"/>
        <v>120</v>
      </c>
      <c r="N26" s="16">
        <f t="shared" si="9"/>
        <v>145</v>
      </c>
      <c r="O26" s="16">
        <f t="shared" si="9"/>
        <v>1831</v>
      </c>
    </row>
    <row r="27" spans="1:15 16384:16384" s="33" customFormat="1" x14ac:dyDescent="0.25">
      <c r="A27" s="32"/>
      <c r="C27" s="34"/>
      <c r="D27" s="20"/>
      <c r="E27" s="34"/>
      <c r="F27" s="34"/>
      <c r="G27" s="34"/>
      <c r="H27" s="37"/>
      <c r="I27" s="37"/>
      <c r="J27" s="37"/>
      <c r="K27" s="37"/>
      <c r="L27" s="37"/>
      <c r="M27" s="37"/>
      <c r="N27" s="37"/>
      <c r="O27" s="37"/>
    </row>
    <row r="28" spans="1:15 16384:16384" s="33" customFormat="1" x14ac:dyDescent="0.25">
      <c r="A28" s="32"/>
      <c r="C28" s="34"/>
      <c r="D28" s="20"/>
      <c r="E28" s="34"/>
      <c r="F28" s="34"/>
      <c r="G28" s="34"/>
      <c r="H28" s="37"/>
      <c r="I28" s="37"/>
      <c r="J28" s="37"/>
      <c r="K28" s="37"/>
      <c r="L28" s="37"/>
      <c r="M28" s="37"/>
      <c r="N28" s="37"/>
      <c r="O28" s="37"/>
    </row>
    <row r="29" spans="1:15 16384:16384" s="33" customFormat="1" x14ac:dyDescent="0.25">
      <c r="A29" s="14"/>
      <c r="B29" s="15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6" t="s">
        <v>29</v>
      </c>
      <c r="N29" s="6" t="s">
        <v>30</v>
      </c>
      <c r="O29" s="6" t="s">
        <v>15</v>
      </c>
    </row>
    <row r="30" spans="1:15 16384:16384" s="33" customFormat="1" x14ac:dyDescent="0.25">
      <c r="A30" s="38" t="s">
        <v>31</v>
      </c>
      <c r="B30" s="39" t="s">
        <v>32</v>
      </c>
      <c r="C30" s="39"/>
      <c r="D30" s="39"/>
      <c r="E30" s="39"/>
      <c r="F30" s="39"/>
      <c r="G30" s="39"/>
      <c r="H30" s="39"/>
      <c r="I30" s="39"/>
      <c r="J30" s="39"/>
      <c r="K30" s="39"/>
      <c r="L30" s="17"/>
      <c r="M30" s="40">
        <f>O15/O16</f>
        <v>0.37777777777777777</v>
      </c>
      <c r="N30" s="41">
        <f>O25/O26</f>
        <v>0.82413981430912064</v>
      </c>
      <c r="O30" s="41">
        <f>(O15+O25)/(O16+O26)</f>
        <v>0.62094614698006545</v>
      </c>
    </row>
    <row r="31" spans="1:15 16384:16384" s="33" customFormat="1" x14ac:dyDescent="0.25">
      <c r="A31" s="24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42"/>
      <c r="K31" s="42"/>
      <c r="L31" s="17"/>
      <c r="M31" s="41">
        <f>O12/O3</f>
        <v>0.61340206185567014</v>
      </c>
      <c r="N31" s="41">
        <f>(O22/O2)</f>
        <v>0.15436241610738255</v>
      </c>
      <c r="O31" s="41">
        <f>(O12+O22)/O4</f>
        <v>0.35019241341396373</v>
      </c>
    </row>
    <row r="32" spans="1:15 16384:16384" s="33" customFormat="1" x14ac:dyDescent="0.25">
      <c r="A32" s="24" t="s">
        <v>35</v>
      </c>
      <c r="B32" s="42" t="s">
        <v>36</v>
      </c>
      <c r="C32" s="42"/>
      <c r="D32" s="42"/>
      <c r="E32" s="42"/>
      <c r="F32" s="42"/>
      <c r="G32" s="42"/>
      <c r="H32" s="42"/>
      <c r="I32" s="42"/>
      <c r="J32" s="42"/>
      <c r="K32" s="42"/>
      <c r="L32" s="17"/>
      <c r="M32" s="41">
        <f>(O3-O15)/O3</f>
        <v>0.62757731958762886</v>
      </c>
      <c r="N32" s="41">
        <f>(O2-O25)/O4</f>
        <v>0.15860362836723474</v>
      </c>
      <c r="O32" s="41">
        <f>(O4-(O15+O25))/O4</f>
        <v>0.42633315008246292</v>
      </c>
    </row>
    <row r="33" spans="1:15" x14ac:dyDescent="0.25">
      <c r="A33" s="43" t="s">
        <v>37</v>
      </c>
      <c r="B33" s="42" t="s">
        <v>38</v>
      </c>
      <c r="C33" s="42"/>
      <c r="D33" s="42"/>
      <c r="E33" s="42"/>
      <c r="F33" s="42"/>
      <c r="G33" s="42"/>
      <c r="H33" s="42"/>
      <c r="I33" s="42"/>
      <c r="J33" s="42"/>
      <c r="K33" s="42"/>
      <c r="L33" s="17"/>
      <c r="M33" s="44" t="s">
        <v>39</v>
      </c>
      <c r="N33" s="41"/>
      <c r="O33" s="41"/>
    </row>
  </sheetData>
  <mergeCells count="4">
    <mergeCell ref="B30:K30"/>
    <mergeCell ref="B31:K31"/>
    <mergeCell ref="B32:K32"/>
    <mergeCell ref="B33:K33"/>
  </mergeCells>
  <pageMargins left="0.7" right="0.7" top="0.75" bottom="0.75" header="0.3" footer="0.3"/>
  <pageSetup orientation="landscape" r:id="rId1"/>
  <headerFooter>
    <oddHeader>&amp;CHSNBA Yearly Operations Report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Animal Shelter</cp:lastModifiedBy>
  <dcterms:created xsi:type="dcterms:W3CDTF">2019-03-21T16:30:48Z</dcterms:created>
  <dcterms:modified xsi:type="dcterms:W3CDTF">2019-03-21T16:31:20Z</dcterms:modified>
</cp:coreProperties>
</file>